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1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ark\Bureaublad\"/>
    </mc:Choice>
  </mc:AlternateContent>
  <xr:revisionPtr revIDLastSave="0" documentId="8_{6DB93432-ED8B-4FD7-A6CC-E115B691DEBC}" xr6:coauthVersionLast="47" xr6:coauthVersionMax="47" xr10:uidLastSave="{00000000-0000-0000-0000-000000000000}"/>
  <bookViews>
    <workbookView xWindow="-120" yWindow="-120" windowWidth="25440" windowHeight="15390" xr2:uid="{102B3529-3563-4777-8CF3-0F4061D00B7F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0" i="1"/>
  <c r="D9" i="1"/>
  <c r="D8" i="1"/>
  <c r="D14" i="1"/>
  <c r="D13" i="1"/>
  <c r="B12" i="1"/>
  <c r="B11" i="1"/>
  <c r="B10" i="1"/>
  <c r="B9" i="1"/>
  <c r="B8" i="1"/>
  <c r="B7" i="1"/>
  <c r="D7" i="1" s="1"/>
  <c r="B6" i="1"/>
  <c r="D6" i="1" s="1"/>
  <c r="M10" i="1" l="1"/>
  <c r="M9" i="1" l="1"/>
  <c r="N7" i="1"/>
  <c r="M6" i="1"/>
  <c r="N14" i="1"/>
  <c r="N13" i="1"/>
  <c r="M12" i="1"/>
  <c r="M11" i="1"/>
  <c r="M14" i="1"/>
  <c r="N11" i="1" l="1"/>
  <c r="M13" i="1"/>
  <c r="N8" i="1"/>
  <c r="M8" i="1"/>
  <c r="N6" i="1"/>
  <c r="N9" i="1"/>
  <c r="N12" i="1"/>
  <c r="M7" i="1"/>
  <c r="L15" i="1"/>
  <c r="K15" i="1" l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<sst xmlns="http://schemas.openxmlformats.org/spreadsheetml/2006/main" count="65" uniqueCount="65">
  <si>
    <t>Onderzoek (methode Laurent) fiets parkeren bij supermarkten</t>
  </si>
  <si>
    <t>BVO=</t>
  </si>
  <si>
    <t>CROW</t>
  </si>
  <si>
    <t>Supermarkt</t>
  </si>
  <si>
    <t>Bebouwd</t>
  </si>
  <si>
    <t>Aantal</t>
  </si>
  <si>
    <t>aantal</t>
  </si>
  <si>
    <t>Logistiek</t>
  </si>
  <si>
    <t>Parkeer-</t>
  </si>
  <si>
    <t>Sociale</t>
  </si>
  <si>
    <t>Netheid &amp;</t>
  </si>
  <si>
    <t>Verkeers-</t>
  </si>
  <si>
    <t>Autovrije</t>
  </si>
  <si>
    <t>Over-</t>
  </si>
  <si>
    <t>Commu-</t>
  </si>
  <si>
    <t>Tot.</t>
  </si>
  <si>
    <t>Gem.</t>
  </si>
  <si>
    <t>Vloeropp.</t>
  </si>
  <si>
    <t>fiets-</t>
  </si>
  <si>
    <t>per</t>
  </si>
  <si>
    <t>systeem</t>
  </si>
  <si>
    <t>ruimte</t>
  </si>
  <si>
    <t>aantrek-</t>
  </si>
  <si>
    <t>veiligheid</t>
  </si>
  <si>
    <t>toegang</t>
  </si>
  <si>
    <t>dekt</t>
  </si>
  <si>
    <t>nicatie &amp;</t>
  </si>
  <si>
    <t>x 100</t>
  </si>
  <si>
    <t>rekken</t>
  </si>
  <si>
    <t>BVO</t>
  </si>
  <si>
    <t>kelijkheid</t>
  </si>
  <si>
    <t>aanrijden</t>
  </si>
  <si>
    <t>promotie</t>
  </si>
  <si>
    <t>Dekamarkt Langestraat</t>
  </si>
  <si>
    <t>Aldi Langestraat</t>
  </si>
  <si>
    <t>Vomar Langestraat</t>
  </si>
  <si>
    <t>Vomar Nwe Laagzijde</t>
  </si>
  <si>
    <t>Makado Nieuwstraat</t>
  </si>
  <si>
    <t>Makado Langestraat</t>
  </si>
  <si>
    <t>Makado Nwe Laagzijde</t>
  </si>
  <si>
    <t>Vomar Groeneweg</t>
  </si>
  <si>
    <t>Vomar Waldervaart</t>
  </si>
  <si>
    <t>Gemiddeld</t>
  </si>
  <si>
    <t>1. Logistiek</t>
  </si>
  <si>
    <t xml:space="preserve">Kun je makkelijk vanaf de openbare weg bij de fietsparkeerplekken komen (of kom je allerlei obstakels tegen)? </t>
  </si>
  <si>
    <t>Centrum: CROW 3,5 per 100 m2 bvo</t>
  </si>
  <si>
    <t>Staan de winkelwagens vlak bij de fietsenrekken en kun je ook veel boodschappen handig op je fiets krijgen?</t>
  </si>
  <si>
    <t>Buitenwijk: CROW 2,5 per 100 m2 bvo</t>
  </si>
  <si>
    <t>2. Parkeersysteem</t>
  </si>
  <si>
    <t>Kwaliteit van het parkeersysteem (fietsparkeur?)</t>
  </si>
  <si>
    <t>3. Sociale ruimte</t>
  </si>
  <si>
    <t>Is er bij de fietsenrekken plek om even een praatje te maken, of sta je dan direct in de weg? Is het een prettige verblijfsplek? Staan de fietsen in het zicht?</t>
  </si>
  <si>
    <t>4. Netheid en aantrekkelijkheid</t>
  </si>
  <si>
    <t xml:space="preserve">Is er positieve aandacht besteed aan de fysieke omgeving (of moet je parkeren bij een blinde muur aan de achterkant waar opgewaaide kranten in een hoek liggen)? </t>
  </si>
  <si>
    <t>Bij een aantrekkelijke fietsomgeving zijn de rekken natuurlijk netjes en verzorgd.</t>
  </si>
  <si>
    <t>5. Verkeersveiligheid aanrijroutes</t>
  </si>
  <si>
    <t>Voldoen de routes naar de supermarkt aan de uitgangspunten van DV (50km-wegen met fietspaden en oversteekplekken, of 30-kilometerstraten, erven, autovrije gebieden)?</t>
  </si>
  <si>
    <t>6. Autovrije toegang</t>
  </si>
  <si>
    <t>Profiteren fietsers van een autovrije zone? Kun je veilig de fietsenstalling in- en uitrijden, of moet je uitkijken voor auto’s?</t>
  </si>
  <si>
    <t>7. Overdekte stalling/beschutting</t>
  </si>
  <si>
    <t>Is de fietsenstalling overdekt zodat je ook als het regent op je gemak je boodschappen op kunt bergen en beschut bent tegen wind en felle zon?</t>
  </si>
  <si>
    <t>8. Fiets in communicatie en promotie</t>
  </si>
  <si>
    <t>Wijzen bordjes of posters fietsers de weg naar de fietsenstalling? Is er positieve aandacht voor de fiets? Bijv. een actie om klanten te belonen als ze op de fiets komen?</t>
  </si>
  <si>
    <t>9. Aantal fietsparkeerplaatsen</t>
  </si>
  <si>
    <t>Binnenstad 3,5/100 vierkante meter winkeloppervlak; buitenwijken 2,5/100 vierkante meter winkeloppervlak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</si>
</sst>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2"/>
      <color theme="1"/>
      <name val="Chevin Std Medium"/>
      <family val="2"/>
    </font>
    <font>
      <b/>
      <sz val="12"/>
      <color theme="1"/>
      <name val="Chevin Std Medium"/>
      <family val="2"/>
    </font>
    <font>
      <sz val="10"/>
      <color rgb="FF231F20"/>
      <name val="Chevin Std Medium"/>
      <family val="2"/>
    </font>
    <font>
      <sz val="10"/>
      <color theme="1"/>
      <name val="Calibri"/>
      <family val="2"/>
      <scheme val="minor"/>
    </font>
    <font>
      <b/>
      <sz val="10"/>
      <color rgb="FF231F20"/>
      <name val="Chevin Std Medium"/>
      <family val="2"/>
    </font>
    <font>
      <b/>
      <sz val="12"/>
      <color theme="1"/>
      <name val="Calibri"/>
      <family val="2"/>
      <scheme val="minor"/>
    </font>
    <font>
      <sz val="12"/>
      <name val="Chevin Std Medium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/>
    <xf numFmtId="0" fontId="7" fillId="3" borderId="19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1" fontId="7" fillId="3" borderId="26" xfId="0" applyNumberFormat="1" applyFont="1" applyFill="1" applyBorder="1" applyAlignment="1">
      <alignment horizontal="center"/>
    </xf>
    <xf numFmtId="1" fontId="7" fillId="4" borderId="26" xfId="0" applyNumberFormat="1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0" borderId="6" xfId="0" applyFont="1" applyBorder="1" applyProtection="1"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3" borderId="7" xfId="0" applyFont="1" applyFill="1" applyBorder="1" applyProtection="1">
      <protection locked="0"/>
    </xf>
    <xf numFmtId="0" fontId="1" fillId="3" borderId="8" xfId="0" applyFont="1" applyFill="1" applyBorder="1" applyProtection="1">
      <protection locked="0"/>
    </xf>
    <xf numFmtId="0" fontId="1" fillId="4" borderId="8" xfId="0" applyFont="1" applyFill="1" applyBorder="1" applyProtection="1">
      <protection locked="0"/>
    </xf>
    <xf numFmtId="0" fontId="1" fillId="4" borderId="27" xfId="0" applyFont="1" applyFill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18" xfId="0" applyFont="1" applyBorder="1" applyProtection="1">
      <protection locked="0"/>
    </xf>
    <xf numFmtId="164" fontId="6" fillId="0" borderId="10" xfId="0" applyNumberFormat="1" applyFont="1" applyBorder="1" applyAlignment="1" applyProtection="1">
      <alignment horizontal="center"/>
      <protection locked="0"/>
    </xf>
    <xf numFmtId="164" fontId="6" fillId="0" borderId="11" xfId="0" applyNumberFormat="1" applyFont="1" applyBorder="1" applyAlignment="1" applyProtection="1">
      <alignment horizontal="center"/>
      <protection locked="0"/>
    </xf>
    <xf numFmtId="0" fontId="0" fillId="0" borderId="18" xfId="0" applyBorder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3" borderId="3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1" fillId="4" borderId="3" xfId="0" applyFont="1" applyFill="1" applyBorder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0" fillId="0" borderId="0" xfId="0" applyProtection="1">
      <protection locked="0"/>
    </xf>
    <xf numFmtId="0" fontId="7" fillId="3" borderId="19" xfId="0" applyFont="1" applyFill="1" applyBorder="1" applyAlignment="1" applyProtection="1">
      <alignment horizontal="center"/>
      <protection locked="0"/>
    </xf>
    <xf numFmtId="0" fontId="7" fillId="3" borderId="5" xfId="0" applyFont="1" applyFill="1" applyBorder="1" applyAlignment="1" applyProtection="1">
      <alignment horizontal="center"/>
      <protection locked="0"/>
    </xf>
    <xf numFmtId="0" fontId="7" fillId="3" borderId="15" xfId="0" applyFont="1" applyFill="1" applyBorder="1" applyAlignment="1" applyProtection="1">
      <alignment horizontal="center"/>
      <protection locked="0"/>
    </xf>
    <xf numFmtId="0" fontId="7" fillId="3" borderId="20" xfId="0" applyFont="1" applyFill="1" applyBorder="1" applyAlignment="1" applyProtection="1">
      <alignment horizontal="center"/>
      <protection locked="0"/>
    </xf>
    <xf numFmtId="0" fontId="7" fillId="3" borderId="3" xfId="0" applyFont="1" applyFill="1" applyBorder="1" applyAlignment="1" applyProtection="1">
      <alignment horizont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4" borderId="20" xfId="0" applyFont="1" applyFill="1" applyBorder="1" applyAlignment="1" applyProtection="1">
      <alignment horizontal="center"/>
      <protection locked="0"/>
    </xf>
    <xf numFmtId="0" fontId="7" fillId="4" borderId="3" xfId="0" applyFont="1" applyFill="1" applyBorder="1" applyAlignment="1" applyProtection="1">
      <alignment horizontal="center"/>
      <protection locked="0"/>
    </xf>
    <xf numFmtId="0" fontId="7" fillId="4" borderId="16" xfId="0" applyFont="1" applyFill="1" applyBorder="1" applyAlignment="1" applyProtection="1">
      <alignment horizontal="center"/>
      <protection locked="0"/>
    </xf>
    <xf numFmtId="0" fontId="7" fillId="4" borderId="21" xfId="0" applyFont="1" applyFill="1" applyBorder="1" applyAlignment="1" applyProtection="1">
      <alignment horizontal="center"/>
      <protection locked="0"/>
    </xf>
    <xf numFmtId="0" fontId="7" fillId="4" borderId="9" xfId="0" applyFon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164" fontId="2" fillId="0" borderId="26" xfId="0" applyNumberFormat="1" applyFont="1" applyBorder="1" applyAlignment="1" applyProtection="1">
      <alignment horizontal="center"/>
      <protection locked="0"/>
    </xf>
    <xf numFmtId="164" fontId="2" fillId="0" borderId="29" xfId="0" applyNumberFormat="1" applyFont="1" applyBorder="1" applyAlignment="1" applyProtection="1">
      <alignment horizontal="center"/>
      <protection locked="0"/>
    </xf>
    <xf numFmtId="164" fontId="2" fillId="0" borderId="30" xfId="0" applyNumberFormat="1" applyFont="1" applyBorder="1" applyAlignment="1" applyProtection="1">
      <alignment horizontal="center"/>
      <protection locked="0"/>
    </xf>
    <xf numFmtId="0" fontId="2" fillId="0" borderId="31" xfId="0" applyFont="1" applyBorder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center"/>
      <protection locked="0"/>
    </xf>
    <xf numFmtId="0" fontId="2" fillId="0" borderId="3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</cellXfs>
  <cellStyles count="1">
    <cellStyle name="Standaard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790BE-99EA-41E6-9F73-90BA053401D6}">
  <dimension ref="A1:V35"/>
  <sheetViews>
    <sheetView tabSelected="1" workbookViewId="0">
      <selection activeCell="D14" sqref="D14"/>
    </sheetView>
  </sheetViews>
  <sheetFormatPr defaultRowHeight="15"/>
  <cols>
    <col min="1" max="1" width="23.28515625" customWidth="1"/>
    <col min="2" max="12" width="9.7109375" customWidth="1"/>
    <col min="13" max="13" width="5.140625" customWidth="1"/>
    <col min="14" max="14" width="6.7109375" customWidth="1"/>
  </cols>
  <sheetData>
    <row r="1" spans="1:22" ht="16.5" thickBo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22" ht="15.75">
      <c r="A2" s="8"/>
      <c r="B2" s="9" t="s">
        <v>1</v>
      </c>
      <c r="C2" s="9"/>
      <c r="D2" s="9" t="s">
        <v>2</v>
      </c>
      <c r="E2" s="10">
        <v>1</v>
      </c>
      <c r="F2" s="11">
        <v>2</v>
      </c>
      <c r="G2" s="11">
        <v>3</v>
      </c>
      <c r="H2" s="11">
        <v>4</v>
      </c>
      <c r="I2" s="11">
        <v>5</v>
      </c>
      <c r="J2" s="11">
        <v>6</v>
      </c>
      <c r="K2" s="11">
        <v>7</v>
      </c>
      <c r="L2" s="12">
        <v>8</v>
      </c>
      <c r="M2" s="11"/>
      <c r="N2" s="53"/>
    </row>
    <row r="3" spans="1:22" ht="15.75">
      <c r="A3" s="13" t="s">
        <v>3</v>
      </c>
      <c r="B3" s="14" t="s">
        <v>4</v>
      </c>
      <c r="C3" s="14" t="s">
        <v>5</v>
      </c>
      <c r="D3" s="14" t="s">
        <v>6</v>
      </c>
      <c r="E3" s="15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  <c r="K3" s="14" t="s">
        <v>13</v>
      </c>
      <c r="L3" s="16" t="s">
        <v>14</v>
      </c>
      <c r="M3" s="14" t="s">
        <v>15</v>
      </c>
      <c r="N3" s="15" t="s">
        <v>16</v>
      </c>
    </row>
    <row r="4" spans="1:22" ht="15.75">
      <c r="A4" s="17"/>
      <c r="B4" s="18" t="s">
        <v>17</v>
      </c>
      <c r="C4" s="14" t="s">
        <v>18</v>
      </c>
      <c r="D4" s="14" t="s">
        <v>19</v>
      </c>
      <c r="E4" s="15"/>
      <c r="F4" s="14" t="s">
        <v>20</v>
      </c>
      <c r="G4" s="14" t="s">
        <v>21</v>
      </c>
      <c r="H4" s="14" t="s">
        <v>22</v>
      </c>
      <c r="I4" s="14" t="s">
        <v>23</v>
      </c>
      <c r="J4" s="14" t="s">
        <v>24</v>
      </c>
      <c r="K4" s="14" t="s">
        <v>25</v>
      </c>
      <c r="L4" s="16" t="s">
        <v>26</v>
      </c>
      <c r="M4" s="14"/>
      <c r="N4" s="15"/>
    </row>
    <row r="5" spans="1:22" ht="16.5" thickBot="1">
      <c r="A5" s="19"/>
      <c r="B5" s="20" t="s">
        <v>27</v>
      </c>
      <c r="C5" s="20" t="s">
        <v>28</v>
      </c>
      <c r="D5" s="20" t="s">
        <v>29</v>
      </c>
      <c r="E5" s="21"/>
      <c r="F5" s="20"/>
      <c r="G5" s="20"/>
      <c r="H5" s="20" t="s">
        <v>30</v>
      </c>
      <c r="I5" s="20" t="s">
        <v>31</v>
      </c>
      <c r="J5" s="20"/>
      <c r="K5" s="20"/>
      <c r="L5" s="22" t="s">
        <v>32</v>
      </c>
      <c r="M5" s="20"/>
      <c r="N5" s="21"/>
    </row>
    <row r="6" spans="1:22" ht="21.95" customHeight="1">
      <c r="A6" s="23" t="s">
        <v>33</v>
      </c>
      <c r="B6" s="2">
        <f>1842/100</f>
        <v>18.420000000000002</v>
      </c>
      <c r="C6" s="2">
        <v>32</v>
      </c>
      <c r="D6" s="5">
        <f>3.5*B6</f>
        <v>64.47</v>
      </c>
      <c r="E6" s="41">
        <v>1</v>
      </c>
      <c r="F6" s="42">
        <v>1</v>
      </c>
      <c r="G6" s="42">
        <v>1</v>
      </c>
      <c r="H6" s="42">
        <v>1</v>
      </c>
      <c r="I6" s="42">
        <v>1</v>
      </c>
      <c r="J6" s="42">
        <v>1</v>
      </c>
      <c r="K6" s="42">
        <v>0</v>
      </c>
      <c r="L6" s="43">
        <v>0</v>
      </c>
      <c r="M6" s="57">
        <f t="shared" ref="M6:M14" si="0">SUM(E6:L6)</f>
        <v>6</v>
      </c>
      <c r="N6" s="54">
        <f>AVERAGE(E6:L6)</f>
        <v>0.75</v>
      </c>
    </row>
    <row r="7" spans="1:22" ht="21.95" customHeight="1">
      <c r="A7" s="24" t="s">
        <v>34</v>
      </c>
      <c r="B7" s="3">
        <f>1222/100</f>
        <v>12.22</v>
      </c>
      <c r="C7" s="3">
        <v>19</v>
      </c>
      <c r="D7" s="5">
        <f>3.5*B7</f>
        <v>42.77</v>
      </c>
      <c r="E7" s="44">
        <v>1</v>
      </c>
      <c r="F7" s="45">
        <v>0</v>
      </c>
      <c r="G7" s="45">
        <v>1</v>
      </c>
      <c r="H7" s="45">
        <v>1</v>
      </c>
      <c r="I7" s="45">
        <v>0</v>
      </c>
      <c r="J7" s="45">
        <v>0</v>
      </c>
      <c r="K7" s="45">
        <v>1</v>
      </c>
      <c r="L7" s="46">
        <v>0</v>
      </c>
      <c r="M7" s="58">
        <f t="shared" si="0"/>
        <v>4</v>
      </c>
      <c r="N7" s="55">
        <f>AVERAGE(E7:L7)</f>
        <v>0.5</v>
      </c>
    </row>
    <row r="8" spans="1:22" ht="21.95" customHeight="1">
      <c r="A8" s="24" t="s">
        <v>35</v>
      </c>
      <c r="B8" s="3">
        <f>4833/100</f>
        <v>48.33</v>
      </c>
      <c r="C8" s="3">
        <v>0</v>
      </c>
      <c r="D8" s="5">
        <f>3.5*B8/2</f>
        <v>84.577500000000001</v>
      </c>
      <c r="E8" s="44">
        <v>1</v>
      </c>
      <c r="F8" s="45">
        <v>1</v>
      </c>
      <c r="G8" s="45">
        <v>1</v>
      </c>
      <c r="H8" s="45">
        <v>1</v>
      </c>
      <c r="I8" s="45">
        <v>1</v>
      </c>
      <c r="J8" s="45">
        <v>0</v>
      </c>
      <c r="K8" s="45">
        <v>1</v>
      </c>
      <c r="L8" s="46">
        <v>0</v>
      </c>
      <c r="M8" s="58">
        <f t="shared" si="0"/>
        <v>6</v>
      </c>
      <c r="N8" s="55">
        <f>AVERAGE(E8:L8)</f>
        <v>0.75</v>
      </c>
    </row>
    <row r="9" spans="1:22" ht="21.95" customHeight="1">
      <c r="A9" s="24" t="s">
        <v>36</v>
      </c>
      <c r="B9" s="3">
        <f>4833/100</f>
        <v>48.33</v>
      </c>
      <c r="C9" s="3">
        <v>0</v>
      </c>
      <c r="D9" s="5">
        <f>3.5*B9/2</f>
        <v>84.577500000000001</v>
      </c>
      <c r="E9" s="44">
        <v>1</v>
      </c>
      <c r="F9" s="45">
        <v>1</v>
      </c>
      <c r="G9" s="45">
        <v>1</v>
      </c>
      <c r="H9" s="45">
        <v>1</v>
      </c>
      <c r="I9" s="45">
        <v>1</v>
      </c>
      <c r="J9" s="45">
        <v>1</v>
      </c>
      <c r="K9" s="45">
        <v>0</v>
      </c>
      <c r="L9" s="46">
        <v>0</v>
      </c>
      <c r="M9" s="58">
        <f t="shared" si="0"/>
        <v>6</v>
      </c>
      <c r="N9" s="55">
        <f>AVERAGE(E9:L9)</f>
        <v>0.75</v>
      </c>
    </row>
    <row r="10" spans="1:22" ht="21.95" customHeight="1">
      <c r="A10" s="24" t="s">
        <v>37</v>
      </c>
      <c r="B10" s="3">
        <f>18330/100</f>
        <v>183.3</v>
      </c>
      <c r="C10" s="3">
        <v>0</v>
      </c>
      <c r="D10" s="5">
        <f>3.5*B10/3</f>
        <v>213.85000000000002</v>
      </c>
      <c r="E10" s="44">
        <v>1</v>
      </c>
      <c r="F10" s="45">
        <v>1</v>
      </c>
      <c r="G10" s="45">
        <v>1</v>
      </c>
      <c r="H10" s="45">
        <v>1</v>
      </c>
      <c r="I10" s="45">
        <v>1</v>
      </c>
      <c r="J10" s="45">
        <v>0</v>
      </c>
      <c r="K10" s="45">
        <v>0</v>
      </c>
      <c r="L10" s="46">
        <v>0</v>
      </c>
      <c r="M10" s="58">
        <f t="shared" si="0"/>
        <v>5</v>
      </c>
      <c r="N10" s="55"/>
    </row>
    <row r="11" spans="1:22" ht="21.95" customHeight="1">
      <c r="A11" s="24" t="s">
        <v>38</v>
      </c>
      <c r="B11" s="3">
        <f>18330/100</f>
        <v>183.3</v>
      </c>
      <c r="C11" s="3">
        <v>0</v>
      </c>
      <c r="D11" s="5">
        <f>3.5*B11/3</f>
        <v>213.85000000000002</v>
      </c>
      <c r="E11" s="44">
        <v>1</v>
      </c>
      <c r="F11" s="45">
        <v>0</v>
      </c>
      <c r="G11" s="45">
        <v>1</v>
      </c>
      <c r="H11" s="45">
        <v>1</v>
      </c>
      <c r="I11" s="45">
        <v>0</v>
      </c>
      <c r="J11" s="45">
        <v>0</v>
      </c>
      <c r="K11" s="45">
        <v>0</v>
      </c>
      <c r="L11" s="46">
        <v>0</v>
      </c>
      <c r="M11" s="58">
        <f t="shared" si="0"/>
        <v>3</v>
      </c>
      <c r="N11" s="55">
        <f>AVERAGE(E11:L11)</f>
        <v>0.375</v>
      </c>
    </row>
    <row r="12" spans="1:22" ht="21.95" customHeight="1">
      <c r="A12" s="24" t="s">
        <v>39</v>
      </c>
      <c r="B12" s="3">
        <f>18330/100</f>
        <v>183.3</v>
      </c>
      <c r="C12" s="3">
        <v>0</v>
      </c>
      <c r="D12" s="5">
        <f>3.5*B12/3</f>
        <v>213.85000000000002</v>
      </c>
      <c r="E12" s="44">
        <v>1</v>
      </c>
      <c r="F12" s="45">
        <v>0</v>
      </c>
      <c r="G12" s="45">
        <v>0</v>
      </c>
      <c r="H12" s="45">
        <v>1</v>
      </c>
      <c r="I12" s="45">
        <v>1</v>
      </c>
      <c r="J12" s="45">
        <v>1</v>
      </c>
      <c r="K12" s="45">
        <v>0</v>
      </c>
      <c r="L12" s="46">
        <v>0</v>
      </c>
      <c r="M12" s="58">
        <f t="shared" si="0"/>
        <v>4</v>
      </c>
      <c r="N12" s="55">
        <f>AVERAGE(E12:L12)</f>
        <v>0.5</v>
      </c>
    </row>
    <row r="13" spans="1:22" ht="21.95" customHeight="1">
      <c r="A13" s="25" t="s">
        <v>40</v>
      </c>
      <c r="B13" s="4">
        <v>14.07</v>
      </c>
      <c r="C13" s="4">
        <v>29</v>
      </c>
      <c r="D13" s="6">
        <f>2.5*B13</f>
        <v>35.174999999999997</v>
      </c>
      <c r="E13" s="47">
        <v>1</v>
      </c>
      <c r="F13" s="48">
        <v>0</v>
      </c>
      <c r="G13" s="48">
        <v>1</v>
      </c>
      <c r="H13" s="48">
        <v>1</v>
      </c>
      <c r="I13" s="48">
        <v>1</v>
      </c>
      <c r="J13" s="48">
        <v>0</v>
      </c>
      <c r="K13" s="48">
        <v>0</v>
      </c>
      <c r="L13" s="49">
        <v>0</v>
      </c>
      <c r="M13" s="58">
        <f t="shared" si="0"/>
        <v>4</v>
      </c>
      <c r="N13" s="55">
        <f>AVERAGE(E13:L13)</f>
        <v>0.5</v>
      </c>
    </row>
    <row r="14" spans="1:22" ht="21.95" customHeight="1" thickBot="1">
      <c r="A14" s="26" t="s">
        <v>41</v>
      </c>
      <c r="B14" s="7">
        <v>28.64</v>
      </c>
      <c r="C14" s="7">
        <v>33</v>
      </c>
      <c r="D14" s="6">
        <f>2.5*B14</f>
        <v>71.599999999999994</v>
      </c>
      <c r="E14" s="50">
        <v>1</v>
      </c>
      <c r="F14" s="51">
        <v>0</v>
      </c>
      <c r="G14" s="51">
        <v>1</v>
      </c>
      <c r="H14" s="51">
        <v>1</v>
      </c>
      <c r="I14" s="51">
        <v>1</v>
      </c>
      <c r="J14" s="51">
        <v>1</v>
      </c>
      <c r="K14" s="51">
        <v>0</v>
      </c>
      <c r="L14" s="52">
        <v>0</v>
      </c>
      <c r="M14" s="59">
        <f t="shared" si="0"/>
        <v>5</v>
      </c>
      <c r="N14" s="56">
        <f>AVERAGE(E14:L14)</f>
        <v>0.625</v>
      </c>
    </row>
    <row r="15" spans="1:22" ht="16.5" thickBot="1">
      <c r="A15" s="27" t="s">
        <v>42</v>
      </c>
      <c r="B15" s="28"/>
      <c r="C15" s="29"/>
      <c r="D15" s="29"/>
      <c r="E15" s="30">
        <f t="shared" ref="E15:L15" si="1">AVERAGE(E6:E14)</f>
        <v>1</v>
      </c>
      <c r="F15" s="31">
        <f t="shared" si="1"/>
        <v>0.44444444444444442</v>
      </c>
      <c r="G15" s="31">
        <f t="shared" si="1"/>
        <v>0.88888888888888884</v>
      </c>
      <c r="H15" s="31">
        <f t="shared" si="1"/>
        <v>1</v>
      </c>
      <c r="I15" s="31">
        <f t="shared" si="1"/>
        <v>0.77777777777777779</v>
      </c>
      <c r="J15" s="31">
        <f t="shared" si="1"/>
        <v>0.44444444444444442</v>
      </c>
      <c r="K15" s="31">
        <f t="shared" si="1"/>
        <v>0.22222222222222221</v>
      </c>
      <c r="L15" s="31">
        <f t="shared" si="1"/>
        <v>0</v>
      </c>
      <c r="M15" s="32"/>
      <c r="N15" s="32"/>
    </row>
    <row r="16" spans="1:22">
      <c r="A16" s="33" t="s">
        <v>43</v>
      </c>
      <c r="B16" s="33"/>
      <c r="C16" s="33"/>
      <c r="D16" s="33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1"/>
      <c r="P16" s="1"/>
      <c r="Q16" s="1"/>
      <c r="R16" s="1"/>
      <c r="S16" s="1"/>
      <c r="T16" s="1"/>
      <c r="U16" s="1"/>
      <c r="V16" s="1"/>
    </row>
    <row r="17" spans="1:22" ht="15.75">
      <c r="A17" s="35" t="s">
        <v>44</v>
      </c>
      <c r="B17" s="35"/>
      <c r="C17" s="35"/>
      <c r="D17" s="35"/>
      <c r="E17" s="34"/>
      <c r="F17" s="34"/>
      <c r="G17" s="34"/>
      <c r="H17" s="34"/>
      <c r="I17" s="34"/>
      <c r="J17" s="36"/>
      <c r="K17" s="37" t="s">
        <v>45</v>
      </c>
      <c r="L17" s="34"/>
      <c r="M17" s="34"/>
      <c r="N17" s="34"/>
      <c r="O17" s="1"/>
      <c r="P17" s="1"/>
      <c r="Q17" s="1"/>
      <c r="R17" s="1"/>
      <c r="S17" s="1"/>
      <c r="T17" s="1"/>
      <c r="U17" s="1"/>
      <c r="V17" s="1"/>
    </row>
    <row r="18" spans="1:22" ht="15.75">
      <c r="A18" s="35" t="s">
        <v>46</v>
      </c>
      <c r="B18" s="35"/>
      <c r="C18" s="35"/>
      <c r="D18" s="35"/>
      <c r="E18" s="34"/>
      <c r="F18" s="34"/>
      <c r="G18" s="34"/>
      <c r="H18" s="34"/>
      <c r="I18" s="34"/>
      <c r="J18" s="38"/>
      <c r="K18" s="37" t="s">
        <v>47</v>
      </c>
      <c r="L18" s="34"/>
      <c r="M18" s="34"/>
      <c r="N18" s="34"/>
      <c r="O18" s="1"/>
      <c r="P18" s="1"/>
      <c r="Q18" s="1"/>
      <c r="R18" s="1"/>
      <c r="S18" s="1"/>
      <c r="T18" s="1"/>
      <c r="U18" s="1"/>
      <c r="V18" s="1"/>
    </row>
    <row r="19" spans="1:22">
      <c r="A19" s="33" t="s">
        <v>48</v>
      </c>
      <c r="B19" s="33"/>
      <c r="C19" s="33"/>
      <c r="D19" s="33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1"/>
      <c r="P19" s="1"/>
      <c r="Q19" s="1"/>
      <c r="R19" s="1"/>
      <c r="S19" s="1"/>
      <c r="T19" s="1"/>
      <c r="U19" s="1"/>
      <c r="V19" s="1"/>
    </row>
    <row r="20" spans="1:22">
      <c r="A20" s="39" t="s">
        <v>49</v>
      </c>
      <c r="B20" s="39"/>
      <c r="C20" s="39"/>
      <c r="D20" s="39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1"/>
      <c r="P20" s="1"/>
      <c r="Q20" s="1"/>
      <c r="R20" s="1"/>
      <c r="S20" s="1"/>
      <c r="T20" s="1"/>
      <c r="U20" s="1"/>
      <c r="V20" s="1"/>
    </row>
    <row r="21" spans="1:22">
      <c r="A21" s="33" t="s">
        <v>50</v>
      </c>
      <c r="B21" s="33"/>
      <c r="C21" s="33"/>
      <c r="D21" s="33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1"/>
      <c r="P21" s="1"/>
      <c r="Q21" s="1"/>
      <c r="R21" s="1"/>
      <c r="S21" s="1"/>
      <c r="T21" s="1"/>
      <c r="U21" s="1"/>
      <c r="V21" s="1"/>
    </row>
    <row r="22" spans="1:22">
      <c r="A22" s="39" t="s">
        <v>51</v>
      </c>
      <c r="B22" s="39"/>
      <c r="C22" s="39"/>
      <c r="D22" s="39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1"/>
      <c r="P22" s="1"/>
      <c r="Q22" s="1"/>
      <c r="R22" s="1"/>
      <c r="S22" s="1"/>
      <c r="T22" s="1"/>
      <c r="U22" s="1"/>
      <c r="V22" s="1"/>
    </row>
    <row r="23" spans="1:22">
      <c r="A23" s="33" t="s">
        <v>52</v>
      </c>
      <c r="B23" s="33"/>
      <c r="C23" s="33"/>
      <c r="D23" s="33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1"/>
      <c r="P23" s="1"/>
      <c r="Q23" s="1"/>
      <c r="R23" s="1"/>
      <c r="S23" s="1"/>
      <c r="T23" s="1"/>
      <c r="U23" s="1"/>
      <c r="V23" s="1"/>
    </row>
    <row r="24" spans="1:22">
      <c r="A24" s="39" t="s">
        <v>53</v>
      </c>
      <c r="B24" s="39"/>
      <c r="C24" s="39"/>
      <c r="D24" s="39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1"/>
      <c r="P24" s="1"/>
      <c r="Q24" s="1"/>
      <c r="R24" s="1"/>
      <c r="S24" s="1"/>
      <c r="T24" s="1"/>
      <c r="U24" s="1"/>
      <c r="V24" s="1"/>
    </row>
    <row r="25" spans="1:22">
      <c r="A25" s="35" t="s">
        <v>54</v>
      </c>
      <c r="B25" s="35"/>
      <c r="C25" s="35"/>
      <c r="D25" s="35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1"/>
      <c r="P25" s="1"/>
      <c r="Q25" s="1"/>
      <c r="R25" s="1"/>
      <c r="S25" s="1"/>
      <c r="T25" s="1"/>
      <c r="U25" s="1"/>
      <c r="V25" s="1"/>
    </row>
    <row r="26" spans="1:22">
      <c r="A26" s="33" t="s">
        <v>55</v>
      </c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1"/>
      <c r="P26" s="1"/>
      <c r="Q26" s="1"/>
      <c r="R26" s="1"/>
      <c r="S26" s="1"/>
      <c r="T26" s="1"/>
      <c r="U26" s="1"/>
      <c r="V26" s="1"/>
    </row>
    <row r="27" spans="1:22">
      <c r="A27" s="39" t="s">
        <v>56</v>
      </c>
      <c r="B27" s="39"/>
      <c r="C27" s="39"/>
      <c r="D27" s="39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1"/>
      <c r="P27" s="1"/>
      <c r="Q27" s="1"/>
      <c r="R27" s="1"/>
      <c r="S27" s="1"/>
      <c r="T27" s="1"/>
      <c r="U27" s="1"/>
      <c r="V27" s="1"/>
    </row>
    <row r="28" spans="1:22">
      <c r="A28" s="33" t="s">
        <v>57</v>
      </c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1"/>
      <c r="P28" s="1"/>
      <c r="Q28" s="1"/>
      <c r="R28" s="1"/>
      <c r="S28" s="1"/>
      <c r="T28" s="1"/>
      <c r="U28" s="1"/>
      <c r="V28" s="1"/>
    </row>
    <row r="29" spans="1:22">
      <c r="A29" s="39" t="s">
        <v>58</v>
      </c>
      <c r="B29" s="39"/>
      <c r="C29" s="39"/>
      <c r="D29" s="39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1"/>
      <c r="P29" s="1"/>
      <c r="Q29" s="1"/>
      <c r="R29" s="1"/>
      <c r="S29" s="1"/>
      <c r="T29" s="1"/>
      <c r="U29" s="1"/>
      <c r="V29" s="1"/>
    </row>
    <row r="30" spans="1:22">
      <c r="A30" s="33" t="s">
        <v>59</v>
      </c>
      <c r="B30" s="33"/>
      <c r="C30" s="33"/>
      <c r="D30" s="3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1"/>
      <c r="P30" s="1"/>
      <c r="Q30" s="1"/>
      <c r="R30" s="1"/>
      <c r="S30" s="1"/>
      <c r="T30" s="1"/>
      <c r="U30" s="1"/>
      <c r="V30" s="1"/>
    </row>
    <row r="31" spans="1:22">
      <c r="A31" s="39" t="s">
        <v>60</v>
      </c>
      <c r="B31" s="39"/>
      <c r="C31" s="39"/>
      <c r="D31" s="39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1"/>
      <c r="P31" s="1"/>
      <c r="Q31" s="1"/>
      <c r="R31" s="1"/>
      <c r="S31" s="1"/>
      <c r="T31" s="1"/>
      <c r="U31" s="1"/>
      <c r="V31" s="1"/>
    </row>
    <row r="32" spans="1:22">
      <c r="A32" s="33" t="s">
        <v>61</v>
      </c>
      <c r="B32" s="33"/>
      <c r="C32" s="33"/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1"/>
      <c r="P32" s="1"/>
      <c r="Q32" s="1"/>
      <c r="R32" s="1"/>
      <c r="S32" s="1"/>
      <c r="T32" s="1"/>
      <c r="U32" s="1"/>
      <c r="V32" s="1"/>
    </row>
    <row r="33" spans="1:22">
      <c r="A33" s="39" t="s">
        <v>62</v>
      </c>
      <c r="B33" s="39"/>
      <c r="C33" s="39"/>
      <c r="D33" s="39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1"/>
      <c r="P33" s="1"/>
      <c r="Q33" s="1"/>
      <c r="R33" s="1"/>
      <c r="S33" s="1"/>
      <c r="T33" s="1"/>
      <c r="U33" s="1"/>
      <c r="V33" s="1"/>
    </row>
    <row r="34" spans="1:22">
      <c r="A34" s="33" t="s">
        <v>63</v>
      </c>
      <c r="B34" s="33"/>
      <c r="C34" s="33"/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1"/>
      <c r="P34" s="1"/>
      <c r="Q34" s="1"/>
      <c r="R34" s="1"/>
      <c r="S34" s="1"/>
      <c r="T34" s="1"/>
      <c r="U34" s="1"/>
      <c r="V34" s="1"/>
    </row>
    <row r="35" spans="1:22">
      <c r="A35" s="39" t="s">
        <v>64</v>
      </c>
      <c r="B35" s="39"/>
      <c r="C35" s="39"/>
      <c r="D35" s="39"/>
      <c r="E35" s="40"/>
      <c r="F35" s="40"/>
      <c r="G35" s="40"/>
      <c r="H35" s="40"/>
      <c r="I35" s="40"/>
      <c r="J35" s="40"/>
      <c r="K35" s="40"/>
      <c r="L35" s="40"/>
      <c r="M35" s="40"/>
      <c r="N35" s="40"/>
    </row>
  </sheetData>
  <sheetProtection selectLockedCells="1"/>
  <mergeCells count="1">
    <mergeCell ref="A1:N1"/>
  </mergeCells>
  <conditionalFormatting sqref="N6">
    <cfRule type="cellIs" dxfId="8" priority="9" operator="equal">
      <formula>"max(J6:K13)"</formula>
    </cfRule>
  </conditionalFormatting>
  <conditionalFormatting sqref="N6:N14">
    <cfRule type="aboveAverage" dxfId="7" priority="7"/>
    <cfRule type="aboveAverage" dxfId="6" priority="8"/>
  </conditionalFormatting>
  <conditionalFormatting sqref="M6:M14">
    <cfRule type="top10" dxfId="5" priority="5" bottom="1" rank="1"/>
    <cfRule type="top10" dxfId="4" priority="6" rank="1"/>
  </conditionalFormatting>
  <conditionalFormatting sqref="E15:L15">
    <cfRule type="aboveAverage" dxfId="3" priority="10" aboveAverage="0"/>
    <cfRule type="aboveAverage" dxfId="2" priority="11"/>
    <cfRule type="aboveAverage" dxfId="1" priority="12"/>
    <cfRule type="top10" dxfId="0" priority="13" rank="1"/>
  </conditionalFormatting>
  <pageMargins left="0" right="0" top="0" bottom="0" header="0" footer="0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Charles van der Mark</dc:creator>
  <cp:keywords/>
  <dc:description/>
  <cp:lastModifiedBy/>
  <cp:revision/>
  <dcterms:created xsi:type="dcterms:W3CDTF">2020-07-28T07:23:06Z</dcterms:created>
  <dcterms:modified xsi:type="dcterms:W3CDTF">2022-09-23T12:45:10Z</dcterms:modified>
  <cp:category/>
  <cp:contentStatus/>
</cp:coreProperties>
</file>